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610kesr\OneDrive - Systemair AB\Namizje\"/>
    </mc:Choice>
  </mc:AlternateContent>
  <xr:revisionPtr revIDLastSave="0" documentId="13_ncr:1_{EA2153ED-5F03-42D5-931F-91C2947156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V_quick" sheetId="1" r:id="rId1"/>
  </sheets>
  <definedNames>
    <definedName name="Aefn" comment="Aef = needed effective area (dm2) at z number of equal ORVs for needed volume flow at working pressure drop">ORV_quick!$A$11</definedName>
    <definedName name="m3h" comment="Volume flov (m3/h) at vorking pressure drop">ORV_quick!$A$6</definedName>
    <definedName name="Pa" comment="working pressure drop (Pa) (pressure drop at volume flow)">ORV_quick!$A$1</definedName>
    <definedName name="_xlnm.Print_Area" localSheetId="0">ORV_quick!$A$1:$Q$15</definedName>
    <definedName name="speed" comment="ms = v (m/s) = air speed on ORV at ∆p">ORV_quick!$A$5</definedName>
    <definedName name="z" comment="z = number of equal flaps">ORV_quick!$A$10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1" i="1" l="1"/>
  <c r="P7" i="1" l="1"/>
  <c r="P12" i="1" s="1"/>
  <c r="O7" i="1"/>
  <c r="O12" i="1" s="1"/>
  <c r="N7" i="1"/>
  <c r="N12" i="1" s="1"/>
  <c r="M7" i="1"/>
  <c r="M12" i="1" s="1"/>
  <c r="L7" i="1"/>
  <c r="L12" i="1" s="1"/>
  <c r="K7" i="1"/>
  <c r="K12" i="1" s="1"/>
  <c r="J7" i="1"/>
  <c r="J12" i="1" s="1"/>
  <c r="I7" i="1"/>
  <c r="H7" i="1"/>
  <c r="G7" i="1"/>
  <c r="F7" i="1"/>
  <c r="P6" i="1"/>
  <c r="P11" i="1" s="1"/>
  <c r="O6" i="1"/>
  <c r="O11" i="1" s="1"/>
  <c r="N6" i="1"/>
  <c r="N11" i="1" s="1"/>
  <c r="M6" i="1"/>
  <c r="M11" i="1" s="1"/>
  <c r="L6" i="1"/>
  <c r="L11" i="1" s="1"/>
  <c r="K6" i="1"/>
  <c r="K11" i="1" s="1"/>
  <c r="J6" i="1"/>
  <c r="J11" i="1" s="1"/>
  <c r="I6" i="1"/>
  <c r="I11" i="1" s="1"/>
  <c r="H6" i="1"/>
  <c r="G6" i="1"/>
  <c r="F6" i="1"/>
  <c r="P5" i="1"/>
  <c r="P14" i="1" s="1"/>
  <c r="O5" i="1"/>
  <c r="O14" i="1" s="1"/>
  <c r="N5" i="1"/>
  <c r="N14" i="1" s="1"/>
  <c r="M5" i="1"/>
  <c r="M14" i="1" s="1"/>
  <c r="L5" i="1"/>
  <c r="L13" i="1" s="1"/>
  <c r="K5" i="1"/>
  <c r="K10" i="1" s="1"/>
  <c r="J5" i="1"/>
  <c r="J10" i="1" s="1"/>
  <c r="I5" i="1"/>
  <c r="I10" i="1" s="1"/>
  <c r="H5" i="1"/>
  <c r="H10" i="1" s="1"/>
  <c r="G5" i="1"/>
  <c r="G10" i="1" s="1"/>
  <c r="F5" i="1"/>
  <c r="F10" i="1" s="1"/>
  <c r="P4" i="1"/>
  <c r="P9" i="1" s="1"/>
  <c r="O4" i="1"/>
  <c r="O9" i="1" s="1"/>
  <c r="N4" i="1"/>
  <c r="N9" i="1" s="1"/>
  <c r="M4" i="1"/>
  <c r="M9" i="1" s="1"/>
  <c r="L4" i="1"/>
  <c r="L9" i="1" s="1"/>
  <c r="K4" i="1"/>
  <c r="K9" i="1" s="1"/>
  <c r="J4" i="1"/>
  <c r="J9" i="1" s="1"/>
  <c r="I4" i="1"/>
  <c r="I9" i="1" s="1"/>
  <c r="H4" i="1"/>
  <c r="H9" i="1" s="1"/>
  <c r="G4" i="1"/>
  <c r="G9" i="1" s="1"/>
  <c r="F4" i="1"/>
  <c r="F9" i="1" s="1"/>
  <c r="P3" i="1"/>
  <c r="P8" i="1" s="1"/>
  <c r="O3" i="1"/>
  <c r="O8" i="1" s="1"/>
  <c r="N3" i="1"/>
  <c r="N8" i="1" s="1"/>
  <c r="M3" i="1"/>
  <c r="M8" i="1" s="1"/>
  <c r="L3" i="1"/>
  <c r="L8" i="1" s="1"/>
  <c r="K3" i="1"/>
  <c r="K8" i="1" s="1"/>
  <c r="J3" i="1"/>
  <c r="J8" i="1" s="1"/>
  <c r="I3" i="1"/>
  <c r="I8" i="1" s="1"/>
  <c r="H3" i="1"/>
  <c r="H8" i="1" s="1"/>
  <c r="G3" i="1"/>
  <c r="G8" i="1" s="1"/>
  <c r="F3" i="1"/>
  <c r="F8" i="1" s="1"/>
  <c r="L10" i="1" l="1"/>
  <c r="N10" i="1"/>
  <c r="P10" i="1"/>
  <c r="N13" i="1"/>
  <c r="P13" i="1"/>
  <c r="M10" i="1"/>
  <c r="O10" i="1"/>
  <c r="M13" i="1"/>
  <c r="O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d610igzo</author>
    <author>d610bopi</author>
  </authors>
  <commentList>
    <comment ref="E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d610igzo:</t>
        </r>
        <r>
          <rPr>
            <sz val="9"/>
            <color indexed="81"/>
            <rFont val="Segoe UI"/>
            <family val="2"/>
          </rPr>
          <t xml:space="preserve">
H - flap height - see vertical coloumn
B - flap width - see horizontal row</t>
        </r>
      </text>
    </comment>
    <comment ref="Q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d610igzo:</t>
        </r>
        <r>
          <rPr>
            <sz val="9"/>
            <color indexed="81"/>
            <rFont val="Segoe UI"/>
            <family val="2"/>
          </rPr>
          <t xml:space="preserve">
flap lenght</t>
        </r>
      </text>
    </comment>
    <comment ref="C8" authorId="1" shapeId="0" xr:uid="{00000000-0006-0000-0000-000003000000}">
      <text>
        <r>
          <rPr>
            <b/>
            <sz val="8"/>
            <color indexed="81"/>
            <rFont val="Tahoma"/>
            <charset val="1"/>
          </rPr>
          <t>d610igzo:</t>
        </r>
        <r>
          <rPr>
            <sz val="8"/>
            <color indexed="81"/>
            <rFont val="Tahoma"/>
            <charset val="1"/>
          </rPr>
          <t xml:space="preserve">
H1 = blade height</t>
        </r>
      </text>
    </comment>
    <comment ref="C9" authorId="1" shapeId="0" xr:uid="{00000000-0006-0000-0000-000004000000}">
      <text>
        <r>
          <rPr>
            <b/>
            <sz val="8"/>
            <color indexed="81"/>
            <rFont val="Tahoma"/>
            <charset val="1"/>
          </rPr>
          <t>d610igzo:
H1 = blade height</t>
        </r>
      </text>
    </comment>
    <comment ref="C10" authorId="1" shapeId="0" xr:uid="{00000000-0006-0000-0000-000005000000}">
      <text>
        <r>
          <rPr>
            <b/>
            <sz val="8"/>
            <color indexed="81"/>
            <rFont val="Tahoma"/>
            <charset val="1"/>
          </rPr>
          <t>d610igzo:
H1 = blade height</t>
        </r>
      </text>
    </comment>
    <comment ref="C11" authorId="1" shapeId="0" xr:uid="{00000000-0006-0000-0000-000006000000}">
      <text>
        <r>
          <rPr>
            <b/>
            <sz val="8"/>
            <color indexed="81"/>
            <rFont val="Tahoma"/>
            <charset val="1"/>
          </rPr>
          <t>d610igzo:
H1 = blade height</t>
        </r>
      </text>
    </comment>
    <comment ref="C12" authorId="1" shapeId="0" xr:uid="{00000000-0006-0000-0000-000007000000}">
      <text>
        <r>
          <rPr>
            <b/>
            <sz val="8"/>
            <color indexed="81"/>
            <rFont val="Tahoma"/>
            <charset val="1"/>
          </rPr>
          <t>d610igzo:
H1 = blade height</t>
        </r>
      </text>
    </comment>
    <comment ref="C13" authorId="1" shapeId="0" xr:uid="{00000000-0006-0000-0000-000008000000}">
      <text>
        <r>
          <rPr>
            <b/>
            <sz val="8"/>
            <color indexed="81"/>
            <rFont val="Tahoma"/>
            <charset val="1"/>
          </rPr>
          <t>d610igzo:
H1 = blade height</t>
        </r>
      </text>
    </comment>
    <comment ref="C14" authorId="1" shapeId="0" xr:uid="{00000000-0006-0000-0000-000009000000}">
      <text>
        <r>
          <rPr>
            <b/>
            <sz val="8"/>
            <color indexed="81"/>
            <rFont val="Tahoma"/>
            <charset val="1"/>
          </rPr>
          <t>d610igzo:
H1 = blade height</t>
        </r>
      </text>
    </comment>
  </commentList>
</comments>
</file>

<file path=xl/sharedStrings.xml><?xml version="1.0" encoding="utf-8"?>
<sst xmlns="http://schemas.openxmlformats.org/spreadsheetml/2006/main" count="16" uniqueCount="16">
  <si>
    <t>LT</t>
  </si>
  <si>
    <t>Aef = Effective area (dm2)</t>
  </si>
  <si>
    <t>Pa = ∆p = working presure drop on ORV</t>
  </si>
  <si>
    <t>m3/h = V = volume flow needed at ∆p</t>
  </si>
  <si>
    <t>dm2 = Aef = needed efective area</t>
  </si>
  <si>
    <t>No of blades</t>
  </si>
  <si>
    <t>XX</t>
  </si>
  <si>
    <t>the closest to the needed (95 to 105%)</t>
  </si>
  <si>
    <t>YY</t>
  </si>
  <si>
    <t>85 to 115% of the needed</t>
  </si>
  <si>
    <r>
      <rPr>
        <b/>
        <sz val="11"/>
        <color rgb="FFFF0000"/>
        <rFont val="Arial"/>
        <family val="2"/>
      </rPr>
      <t>H</t>
    </r>
    <r>
      <rPr>
        <b/>
        <sz val="11"/>
        <rFont val="Arial"/>
        <family val="2"/>
      </rPr>
      <t>\</t>
    </r>
    <r>
      <rPr>
        <b/>
        <sz val="11"/>
        <color rgb="FF0066FF"/>
        <rFont val="Arial"/>
        <family val="2"/>
      </rPr>
      <t>B</t>
    </r>
  </si>
  <si>
    <t>???</t>
  </si>
  <si>
    <t>fill in the yellow cells</t>
  </si>
  <si>
    <t>z = number  of equal ORV</t>
  </si>
  <si>
    <t>25.10.2018 LT in table unified with on-line data (mostly + 10 mm) IGZO</t>
  </si>
  <si>
    <t>m/s = v = air velocity on ORV at ∆p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</si>
</sst>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22" x14ac:knownFonts="1"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Arial"/>
      <family val="2"/>
    </font>
    <font>
      <b/>
      <sz val="12"/>
      <color rgb="FF00B050"/>
      <name val="Arial"/>
      <family val="2"/>
    </font>
    <font>
      <b/>
      <sz val="11"/>
      <color rgb="FF0066FF"/>
      <name val="Arial"/>
      <family val="2"/>
    </font>
    <font>
      <b/>
      <sz val="11"/>
      <color rgb="FFFF000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b/>
      <sz val="20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0" fillId="0" borderId="0"/>
    <xf numFmtId="0" fontId="9" fillId="0" borderId="0"/>
    <xf numFmtId="44" fontId="10" fillId="0" borderId="0" applyFont="0" applyFill="0" applyBorder="0" applyAlignment="0" applyProtection="0"/>
  </cellStyleXfs>
  <cellXfs count="79">
    <xf numFmtId="0" fontId="0" fillId="0" borderId="0" xfId="0"/>
    <xf numFmtId="3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164" fontId="11" fillId="0" borderId="4" xfId="0" applyNumberFormat="1" applyFont="1" applyBorder="1" applyAlignment="1">
      <alignment horizontal="center" vertical="center" shrinkToFit="1"/>
    </xf>
    <xf numFmtId="164" fontId="11" fillId="0" borderId="1" xfId="0" applyNumberFormat="1" applyFont="1" applyBorder="1" applyAlignment="1">
      <alignment horizontal="center" vertical="center" shrinkToFit="1"/>
    </xf>
    <xf numFmtId="164" fontId="11" fillId="0" borderId="5" xfId="0" applyNumberFormat="1" applyFont="1" applyBorder="1" applyAlignment="1">
      <alignment horizontal="center" vertical="center" shrinkToFit="1"/>
    </xf>
    <xf numFmtId="164" fontId="11" fillId="0" borderId="6" xfId="0" applyNumberFormat="1" applyFont="1" applyBorder="1" applyAlignment="1">
      <alignment horizontal="center" vertical="center" shrinkToFit="1"/>
    </xf>
    <xf numFmtId="164" fontId="12" fillId="0" borderId="1" xfId="0" applyNumberFormat="1" applyFont="1" applyBorder="1" applyAlignment="1">
      <alignment horizontal="center" vertical="center" shrinkToFit="1"/>
    </xf>
    <xf numFmtId="164" fontId="12" fillId="0" borderId="5" xfId="0" applyNumberFormat="1" applyFont="1" applyBorder="1" applyAlignment="1">
      <alignment horizontal="center" vertical="center" shrinkToFit="1"/>
    </xf>
    <xf numFmtId="164" fontId="12" fillId="0" borderId="14" xfId="0" applyNumberFormat="1" applyFont="1" applyBorder="1" applyAlignment="1">
      <alignment horizontal="center" vertical="center" shrinkToFit="1"/>
    </xf>
    <xf numFmtId="164" fontId="12" fillId="0" borderId="13" xfId="0" applyNumberFormat="1" applyFont="1" applyBorder="1" applyAlignment="1">
      <alignment horizontal="center" vertical="center" shrinkToFit="1"/>
    </xf>
    <xf numFmtId="164" fontId="11" fillId="0" borderId="13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shrinkToFit="1"/>
    </xf>
    <xf numFmtId="0" fontId="6" fillId="0" borderId="4" xfId="0" applyFont="1" applyBorder="1" applyAlignment="1">
      <alignment horizontal="center" vertical="center" shrinkToFit="1"/>
    </xf>
    <xf numFmtId="164" fontId="12" fillId="0" borderId="4" xfId="0" applyNumberFormat="1" applyFont="1" applyBorder="1" applyAlignment="1">
      <alignment horizontal="center" vertical="center" shrinkToFit="1"/>
    </xf>
    <xf numFmtId="164" fontId="11" fillId="0" borderId="17" xfId="0" applyNumberFormat="1" applyFont="1" applyBorder="1" applyAlignment="1">
      <alignment horizontal="center" vertical="center" shrinkToFit="1"/>
    </xf>
    <xf numFmtId="164" fontId="11" fillId="0" borderId="16" xfId="0" applyNumberFormat="1" applyFont="1" applyBorder="1" applyAlignment="1">
      <alignment horizontal="center" vertical="center" shrinkToFit="1"/>
    </xf>
    <xf numFmtId="164" fontId="11" fillId="0" borderId="12" xfId="0" applyNumberFormat="1" applyFont="1" applyBorder="1" applyAlignment="1">
      <alignment horizontal="center" vertical="center" shrinkToFit="1"/>
    </xf>
    <xf numFmtId="164" fontId="11" fillId="0" borderId="18" xfId="0" applyNumberFormat="1" applyFont="1" applyBorder="1" applyAlignment="1">
      <alignment horizontal="center" vertical="center" shrinkToFit="1"/>
    </xf>
    <xf numFmtId="164" fontId="11" fillId="0" borderId="15" xfId="0" applyNumberFormat="1" applyFont="1" applyBorder="1" applyAlignment="1">
      <alignment horizontal="center" vertical="center" shrinkToFit="1"/>
    </xf>
    <xf numFmtId="164" fontId="11" fillId="0" borderId="21" xfId="0" applyNumberFormat="1" applyFont="1" applyBorder="1" applyAlignment="1">
      <alignment horizontal="center" vertical="center" shrinkToFit="1"/>
    </xf>
    <xf numFmtId="164" fontId="11" fillId="0" borderId="22" xfId="0" applyNumberFormat="1" applyFont="1" applyBorder="1" applyAlignment="1">
      <alignment horizontal="center" vertical="center" shrinkToFit="1"/>
    </xf>
    <xf numFmtId="164" fontId="12" fillId="0" borderId="23" xfId="0" applyNumberFormat="1" applyFont="1" applyBorder="1" applyAlignment="1">
      <alignment horizontal="center" vertical="center" shrinkToFit="1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8" fillId="0" borderId="17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7" fillId="0" borderId="5" xfId="0" applyFont="1" applyBorder="1" applyAlignment="1">
      <alignment horizontal="center" shrinkToFit="1"/>
    </xf>
    <xf numFmtId="0" fontId="19" fillId="0" borderId="5" xfId="0" applyFont="1" applyBorder="1" applyAlignment="1">
      <alignment horizont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164" fontId="21" fillId="3" borderId="1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indent="1"/>
    </xf>
    <xf numFmtId="3" fontId="0" fillId="0" borderId="1" xfId="0" applyNumberFormat="1" applyBorder="1" applyAlignment="1">
      <alignment horizontal="left" vertical="center" indent="1"/>
    </xf>
    <xf numFmtId="0" fontId="0" fillId="6" borderId="0" xfId="0" applyFill="1"/>
    <xf numFmtId="164" fontId="2" fillId="6" borderId="0" xfId="0" applyNumberFormat="1" applyFont="1" applyFill="1" applyAlignment="1">
      <alignment shrinkToFit="1"/>
    </xf>
    <xf numFmtId="164" fontId="1" fillId="6" borderId="0" xfId="0" applyNumberFormat="1" applyFont="1" applyFill="1" applyAlignment="1">
      <alignment shrinkToFi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</cellXfs>
  <cellStyles count="4">
    <cellStyle name="Navadno 2" xfId="1" xr:uid="{00000000-0005-0000-0000-000000000000}"/>
    <cellStyle name="Navadno 2 2" xfId="2" xr:uid="{00000000-0005-0000-0000-000001000000}"/>
    <cellStyle name="Normal" xfId="0" builtinId="0"/>
    <cellStyle name="Valuta 2" xfId="3" xr:uid="{00000000-0005-0000-0000-000003000000}"/>
  </cellStyles>
  <dxfs count="2">
    <dxf>
      <fill>
        <patternFill>
          <bgColor rgb="FF92D050"/>
        </patternFill>
      </fill>
    </dxf>
    <dxf>
      <font>
        <color rgb="FF9C0006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168729</xdr:colOff>
      <xdr:row>1</xdr:row>
      <xdr:rowOff>81642</xdr:rowOff>
    </xdr:from>
    <xdr:to>
      <xdr:col>1</xdr:col>
      <xdr:colOff>472924</xdr:colOff>
      <xdr:row>3</xdr:row>
      <xdr:rowOff>168727</xdr:rowOff>
    </xdr:to>
    <xdr:pic>
      <xdr:nvPicPr>
        <xdr:cNvPr id="1025" name="Slika 1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729" y="310242"/>
          <a:ext cx="1126066" cy="58238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119742</xdr:colOff>
      <xdr:row>6</xdr:row>
      <xdr:rowOff>65314</xdr:rowOff>
    </xdr:from>
    <xdr:to>
      <xdr:col>1</xdr:col>
      <xdr:colOff>637651</xdr:colOff>
      <xdr:row>8</xdr:row>
      <xdr:rowOff>179614</xdr:rowOff>
    </xdr:to>
    <xdr:pic>
      <xdr:nvPicPr>
        <xdr:cNvPr id="1026" name="Slika 29" descr="image00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742" y="1556657"/>
          <a:ext cx="1339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142987</xdr:colOff>
      <xdr:row>0</xdr:row>
      <xdr:rowOff>0</xdr:rowOff>
    </xdr:from>
    <xdr:to>
      <xdr:col>30</xdr:col>
      <xdr:colOff>210619</xdr:colOff>
      <xdr:row>14</xdr:row>
      <xdr:rowOff>97143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1740" y="0"/>
          <a:ext cx="9740550" cy="3700955"/>
        </a:xfrm>
        <a:prstGeom prst="rect">
          <a:avLst/>
        </a:prstGeom>
      </xdr:spPr>
    </xdr:pic>
    <xdr:clientData/>
  </xdr:twoCellAnchor>
  <xdr:twoCellAnchor editAs="oneCell">
    <xdr:from>
      <xdr:col>8</xdr:col>
      <xdr:colOff>265262</xdr:colOff>
      <xdr:row>14</xdr:row>
      <xdr:rowOff>12327</xdr:rowOff>
    </xdr:from>
    <xdr:to>
      <xdr:col>15</xdr:col>
      <xdr:colOff>413091</xdr:colOff>
      <xdr:row>32</xdr:row>
      <xdr:rowOff>39910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33405" y="3604613"/>
          <a:ext cx="3195829" cy="3456583"/>
        </a:xfrm>
        <a:prstGeom prst="rect">
          <a:avLst/>
        </a:prstGeom>
      </xdr:spPr>
    </xdr:pic>
    <xdr:clientData/>
  </xdr:twoCellAnchor>
  <xdr:twoCellAnchor editAs="oneCell">
    <xdr:from>
      <xdr:col>1</xdr:col>
      <xdr:colOff>2854620</xdr:colOff>
      <xdr:row>14</xdr:row>
      <xdr:rowOff>105334</xdr:rowOff>
    </xdr:from>
    <xdr:to>
      <xdr:col>8</xdr:col>
      <xdr:colOff>357762</xdr:colOff>
      <xdr:row>33</xdr:row>
      <xdr:rowOff>120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03013" y="3697620"/>
          <a:ext cx="3122892" cy="35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598236</xdr:colOff>
      <xdr:row>14</xdr:row>
      <xdr:rowOff>138953</xdr:rowOff>
    </xdr:from>
    <xdr:to>
      <xdr:col>1</xdr:col>
      <xdr:colOff>2865821</xdr:colOff>
      <xdr:row>31</xdr:row>
      <xdr:rowOff>62358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8236" y="3731239"/>
          <a:ext cx="3041378" cy="3161905"/>
        </a:xfrm>
        <a:prstGeom prst="rect">
          <a:avLst/>
        </a:prstGeom>
      </xdr:spPr>
    </xdr:pic>
    <xdr:clientData/>
  </xdr:twoCellAnchor>
  <xdr:twoCellAnchor>
    <xdr:from>
      <xdr:col>1</xdr:col>
      <xdr:colOff>1040946</xdr:colOff>
      <xdr:row>32</xdr:row>
      <xdr:rowOff>180974</xdr:rowOff>
    </xdr:from>
    <xdr:to>
      <xdr:col>14</xdr:col>
      <xdr:colOff>174172</xdr:colOff>
      <xdr:row>34</xdr:row>
      <xdr:rowOff>85725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89339" y="7202260"/>
          <a:ext cx="7365547" cy="285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ORV-D, web:</a:t>
          </a:r>
          <a:r>
            <a:rPr lang="sl-SI" sz="1100" baseline="0"/>
            <a:t> G1051                                              ORV-W, web: G1049                                                          ORV-T, web: G1050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zoomScale="70" zoomScaleNormal="70" workbookViewId="0"/>
  </sheetViews>
  <sheetFormatPr defaultColWidth="8.88671875" defaultRowHeight="15" x14ac:dyDescent="0.2"/>
  <cols>
    <col min="1" max="1" width="8.77734375" style="8" customWidth="1"/>
    <col min="2" max="2" width="34.6640625" style="10" bestFit="1" customWidth="1"/>
    <col min="3" max="3" width="2.33203125" customWidth="1"/>
    <col min="4" max="4" width="9.109375" customWidth="1"/>
    <col min="5" max="5" width="4.33203125" customWidth="1"/>
    <col min="6" max="16" width="5" customWidth="1"/>
    <col min="17" max="17" width="4.33203125" customWidth="1"/>
  </cols>
  <sheetData>
    <row r="1" spans="1:31" ht="18" x14ac:dyDescent="0.2">
      <c r="A1" s="2">
        <v>20</v>
      </c>
      <c r="B1" s="3" t="s">
        <v>2</v>
      </c>
      <c r="C1" s="67" t="s">
        <v>5</v>
      </c>
      <c r="D1" s="68"/>
      <c r="E1" s="66" t="s">
        <v>1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4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20.65" customHeight="1" thickBot="1" x14ac:dyDescent="0.3">
      <c r="A2" s="77"/>
      <c r="B2" s="77"/>
      <c r="C2" s="69"/>
      <c r="D2" s="70"/>
      <c r="E2" s="23" t="s">
        <v>10</v>
      </c>
      <c r="F2" s="42">
        <v>200</v>
      </c>
      <c r="G2" s="42">
        <v>250</v>
      </c>
      <c r="H2" s="42">
        <v>280</v>
      </c>
      <c r="I2" s="42">
        <v>315</v>
      </c>
      <c r="J2" s="42">
        <v>355</v>
      </c>
      <c r="K2" s="42">
        <v>400</v>
      </c>
      <c r="L2" s="42">
        <v>450</v>
      </c>
      <c r="M2" s="42">
        <v>500</v>
      </c>
      <c r="N2" s="42">
        <v>560</v>
      </c>
      <c r="O2" s="42">
        <v>630</v>
      </c>
      <c r="P2" s="42">
        <v>710</v>
      </c>
      <c r="Q2" s="43" t="s">
        <v>0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ht="20.65" customHeight="1" thickTop="1" x14ac:dyDescent="0.2">
      <c r="A3" s="77"/>
      <c r="B3" s="77"/>
      <c r="C3" s="71">
        <v>1</v>
      </c>
      <c r="D3" s="72"/>
      <c r="E3" s="36">
        <v>200</v>
      </c>
      <c r="F3" s="13">
        <f t="shared" ref="F3:P7" si="0">(4*($E3*F$2)/(2*($E3+F$2))/1000)^2*PI()/4*100</f>
        <v>3.1415926535897936</v>
      </c>
      <c r="G3" s="28">
        <f t="shared" si="0"/>
        <v>3.8785094488762883</v>
      </c>
      <c r="H3" s="32">
        <f t="shared" si="0"/>
        <v>4.2760566673861078</v>
      </c>
      <c r="I3" s="32">
        <f t="shared" si="0"/>
        <v>4.7012842839467961</v>
      </c>
      <c r="J3" s="32">
        <f t="shared" si="0"/>
        <v>5.1413906555461883</v>
      </c>
      <c r="K3" s="13">
        <f t="shared" si="0"/>
        <v>5.5850536063818543</v>
      </c>
      <c r="L3" s="13">
        <f t="shared" si="0"/>
        <v>6.0229350281839809</v>
      </c>
      <c r="M3" s="13">
        <f t="shared" si="0"/>
        <v>6.4114135787546793</v>
      </c>
      <c r="N3" s="13">
        <f t="shared" si="0"/>
        <v>6.8227386161063661</v>
      </c>
      <c r="O3" s="13">
        <f t="shared" si="0"/>
        <v>7.2399368512689151</v>
      </c>
      <c r="P3" s="13">
        <f t="shared" si="0"/>
        <v>7.6496889586987793</v>
      </c>
      <c r="Q3" s="44">
        <v>230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 ht="20.65" customHeight="1" x14ac:dyDescent="0.2">
      <c r="A4" s="77"/>
      <c r="B4" s="77"/>
      <c r="C4" s="73"/>
      <c r="D4" s="74"/>
      <c r="E4" s="37">
        <v>224</v>
      </c>
      <c r="F4" s="26">
        <f t="shared" si="0"/>
        <v>3.5073102747090039</v>
      </c>
      <c r="G4" s="14">
        <f t="shared" si="0"/>
        <v>4.3849964222514162</v>
      </c>
      <c r="H4" s="14">
        <f t="shared" si="0"/>
        <v>4.8652022526704153</v>
      </c>
      <c r="I4" s="14">
        <f t="shared" si="0"/>
        <v>5.3838070466808237</v>
      </c>
      <c r="J4" s="14">
        <f t="shared" si="0"/>
        <v>5.9257795108970441</v>
      </c>
      <c r="K4" s="27">
        <f t="shared" si="0"/>
        <v>6.4773402772239255</v>
      </c>
      <c r="L4" s="14">
        <f t="shared" si="0"/>
        <v>7.0266956607372162</v>
      </c>
      <c r="M4" s="14">
        <f t="shared" si="0"/>
        <v>7.5181119026110244</v>
      </c>
      <c r="N4" s="14">
        <f t="shared" si="0"/>
        <v>8.0424771931898711</v>
      </c>
      <c r="O4" s="14">
        <f t="shared" si="0"/>
        <v>8.5784982477212015</v>
      </c>
      <c r="P4" s="14">
        <f t="shared" si="0"/>
        <v>9.108961245237662</v>
      </c>
      <c r="Q4" s="45">
        <v>260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 ht="20.65" customHeight="1" x14ac:dyDescent="0.2">
      <c r="A5" s="5">
        <f>SQRT(Pa/1.92)</f>
        <v>3.2274861218395143</v>
      </c>
      <c r="B5" s="56" t="s">
        <v>15</v>
      </c>
      <c r="C5" s="73"/>
      <c r="D5" s="74"/>
      <c r="E5" s="37">
        <v>250</v>
      </c>
      <c r="F5" s="30">
        <f t="shared" si="0"/>
        <v>3.8785094488762883</v>
      </c>
      <c r="G5" s="14">
        <f t="shared" si="0"/>
        <v>4.908738521234052</v>
      </c>
      <c r="H5" s="14">
        <f t="shared" si="0"/>
        <v>5.4801723042328181</v>
      </c>
      <c r="I5" s="14">
        <f t="shared" si="0"/>
        <v>6.1031508154993963</v>
      </c>
      <c r="J5" s="14">
        <f t="shared" si="0"/>
        <v>6.7604537628688881</v>
      </c>
      <c r="K5" s="27">
        <f t="shared" si="0"/>
        <v>7.4357222570172592</v>
      </c>
      <c r="L5" s="14">
        <f t="shared" si="0"/>
        <v>8.1144453106113925</v>
      </c>
      <c r="M5" s="14">
        <f t="shared" si="0"/>
        <v>8.7266462599716466</v>
      </c>
      <c r="N5" s="14">
        <f t="shared" si="0"/>
        <v>9.3850352096265723</v>
      </c>
      <c r="O5" s="14">
        <f t="shared" si="0"/>
        <v>10.063421069616709</v>
      </c>
      <c r="P5" s="14">
        <f t="shared" si="0"/>
        <v>10.739996044071553</v>
      </c>
      <c r="Q5" s="45">
        <v>280</v>
      </c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1" ht="20.65" customHeight="1" x14ac:dyDescent="0.2">
      <c r="A6" s="1">
        <v>10000</v>
      </c>
      <c r="B6" s="56" t="s">
        <v>3</v>
      </c>
      <c r="C6" s="73"/>
      <c r="D6" s="74"/>
      <c r="E6" s="37">
        <v>280</v>
      </c>
      <c r="F6" s="30">
        <f t="shared" si="0"/>
        <v>4.2760566673861078</v>
      </c>
      <c r="G6" s="14">
        <f t="shared" si="0"/>
        <v>5.4801723042328181</v>
      </c>
      <c r="H6" s="14">
        <f t="shared" si="0"/>
        <v>6.1575216010359952</v>
      </c>
      <c r="I6" s="14">
        <f t="shared" si="0"/>
        <v>6.9032422101580018</v>
      </c>
      <c r="J6" s="14">
        <f t="shared" si="0"/>
        <v>7.6979518608276871</v>
      </c>
      <c r="K6" s="27">
        <f t="shared" si="0"/>
        <v>8.5225212471086458</v>
      </c>
      <c r="L6" s="14">
        <f t="shared" si="0"/>
        <v>9.35934039564488</v>
      </c>
      <c r="M6" s="14">
        <f t="shared" si="0"/>
        <v>10.120844183162383</v>
      </c>
      <c r="N6" s="14">
        <f t="shared" si="0"/>
        <v>10.946705068508432</v>
      </c>
      <c r="O6" s="14">
        <f t="shared" si="0"/>
        <v>11.804952655240603</v>
      </c>
      <c r="P6" s="14">
        <f t="shared" si="0"/>
        <v>12.668122187867542</v>
      </c>
      <c r="Q6" s="45">
        <v>310</v>
      </c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</row>
    <row r="7" spans="1:31" ht="20.65" customHeight="1" thickBot="1" x14ac:dyDescent="0.25">
      <c r="A7" s="78"/>
      <c r="B7" s="78"/>
      <c r="C7" s="75"/>
      <c r="D7" s="76"/>
      <c r="E7" s="38">
        <v>315</v>
      </c>
      <c r="F7" s="31">
        <f t="shared" si="0"/>
        <v>4.7012842839467961</v>
      </c>
      <c r="G7" s="15">
        <f t="shared" si="0"/>
        <v>6.1031508154993963</v>
      </c>
      <c r="H7" s="15">
        <f t="shared" si="0"/>
        <v>6.9032422101580018</v>
      </c>
      <c r="I7" s="15">
        <f t="shared" si="0"/>
        <v>7.793113276311181</v>
      </c>
      <c r="J7" s="15">
        <f t="shared" si="0"/>
        <v>8.751411010444345</v>
      </c>
      <c r="K7" s="29">
        <f t="shared" si="0"/>
        <v>9.7561592192071114</v>
      </c>
      <c r="L7" s="15">
        <f t="shared" si="0"/>
        <v>10.786315953371874</v>
      </c>
      <c r="M7" s="15">
        <f t="shared" si="0"/>
        <v>11.732640711071069</v>
      </c>
      <c r="N7" s="15">
        <f t="shared" si="0"/>
        <v>12.768236791908238</v>
      </c>
      <c r="O7" s="15">
        <f t="shared" si="0"/>
        <v>13.854423602330987</v>
      </c>
      <c r="P7" s="15">
        <f t="shared" si="0"/>
        <v>14.956843412591425</v>
      </c>
      <c r="Q7" s="46">
        <v>350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ht="20.65" customHeight="1" thickTop="1" x14ac:dyDescent="0.2">
      <c r="A8" s="78"/>
      <c r="B8" s="78"/>
      <c r="C8" s="6">
        <v>200</v>
      </c>
      <c r="D8" s="63">
        <v>2</v>
      </c>
      <c r="E8" s="39">
        <v>400</v>
      </c>
      <c r="F8" s="16">
        <f t="shared" ref="F8:P8" si="1">2*F3</f>
        <v>6.2831853071795871</v>
      </c>
      <c r="G8" s="13">
        <f t="shared" si="1"/>
        <v>7.7570188977525767</v>
      </c>
      <c r="H8" s="13">
        <f t="shared" si="1"/>
        <v>8.5521133347722156</v>
      </c>
      <c r="I8" s="13">
        <f t="shared" si="1"/>
        <v>9.4025685678935922</v>
      </c>
      <c r="J8" s="26">
        <f t="shared" si="1"/>
        <v>10.282781311092377</v>
      </c>
      <c r="K8" s="13">
        <f t="shared" si="1"/>
        <v>11.170107212763709</v>
      </c>
      <c r="L8" s="13">
        <f t="shared" si="1"/>
        <v>12.045870056367962</v>
      </c>
      <c r="M8" s="13">
        <f t="shared" si="1"/>
        <v>12.822827157509359</v>
      </c>
      <c r="N8" s="13">
        <f t="shared" si="1"/>
        <v>13.645477232212732</v>
      </c>
      <c r="O8" s="13">
        <f t="shared" si="1"/>
        <v>14.47987370253783</v>
      </c>
      <c r="P8" s="13">
        <f t="shared" si="1"/>
        <v>15.299377917397559</v>
      </c>
      <c r="Q8" s="47">
        <v>230</v>
      </c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pans="1:31" ht="20.65" customHeight="1" x14ac:dyDescent="0.2">
      <c r="A9" s="78"/>
      <c r="B9" s="78"/>
      <c r="C9" s="7">
        <v>224</v>
      </c>
      <c r="D9" s="64"/>
      <c r="E9" s="37">
        <v>450</v>
      </c>
      <c r="F9" s="14">
        <f t="shared" ref="F9:P9" si="2">2*F4</f>
        <v>7.0146205494180078</v>
      </c>
      <c r="G9" s="14">
        <f t="shared" si="2"/>
        <v>8.7699928445028323</v>
      </c>
      <c r="H9" s="14">
        <f t="shared" si="2"/>
        <v>9.7304045053408306</v>
      </c>
      <c r="I9" s="14">
        <f t="shared" si="2"/>
        <v>10.767614093361647</v>
      </c>
      <c r="J9" s="30">
        <f t="shared" si="2"/>
        <v>11.851559021794088</v>
      </c>
      <c r="K9" s="14">
        <f t="shared" si="2"/>
        <v>12.954680554447851</v>
      </c>
      <c r="L9" s="14">
        <f t="shared" si="2"/>
        <v>14.053391321474432</v>
      </c>
      <c r="M9" s="14">
        <f t="shared" si="2"/>
        <v>15.036223805222049</v>
      </c>
      <c r="N9" s="14">
        <f t="shared" si="2"/>
        <v>16.084954386379742</v>
      </c>
      <c r="O9" s="14">
        <f t="shared" si="2"/>
        <v>17.156996495442403</v>
      </c>
      <c r="P9" s="14">
        <f t="shared" si="2"/>
        <v>18.217922490475324</v>
      </c>
      <c r="Q9" s="48">
        <v>260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pans="1:31" ht="20.65" customHeight="1" x14ac:dyDescent="0.2">
      <c r="A10" s="1">
        <v>5</v>
      </c>
      <c r="B10" s="56" t="s">
        <v>13</v>
      </c>
      <c r="C10" s="7">
        <v>250</v>
      </c>
      <c r="D10" s="64"/>
      <c r="E10" s="37">
        <v>500</v>
      </c>
      <c r="F10" s="14">
        <f t="shared" ref="F10:P10" si="3">2*F5</f>
        <v>7.7570188977525767</v>
      </c>
      <c r="G10" s="14">
        <f t="shared" si="3"/>
        <v>9.8174770424681039</v>
      </c>
      <c r="H10" s="14">
        <f t="shared" si="3"/>
        <v>10.960344608465636</v>
      </c>
      <c r="I10" s="14">
        <f t="shared" si="3"/>
        <v>12.206301630998793</v>
      </c>
      <c r="J10" s="30">
        <f t="shared" si="3"/>
        <v>13.520907525737776</v>
      </c>
      <c r="K10" s="14">
        <f t="shared" si="3"/>
        <v>14.871444514034518</v>
      </c>
      <c r="L10" s="14">
        <f t="shared" si="3"/>
        <v>16.228890621222785</v>
      </c>
      <c r="M10" s="14">
        <f t="shared" si="3"/>
        <v>17.453292519943293</v>
      </c>
      <c r="N10" s="14">
        <f t="shared" si="3"/>
        <v>18.770070419253145</v>
      </c>
      <c r="O10" s="14">
        <f t="shared" si="3"/>
        <v>20.126842139233418</v>
      </c>
      <c r="P10" s="14">
        <f t="shared" si="3"/>
        <v>21.479992088143106</v>
      </c>
      <c r="Q10" s="48">
        <v>280</v>
      </c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1" spans="1:31" ht="20.65" customHeight="1" x14ac:dyDescent="0.2">
      <c r="A11" s="52">
        <f>m3h/(speed*36)/z</f>
        <v>17.213259316477405</v>
      </c>
      <c r="B11" s="55" t="s">
        <v>4</v>
      </c>
      <c r="C11" s="7">
        <v>280</v>
      </c>
      <c r="D11" s="64"/>
      <c r="E11" s="37">
        <v>560</v>
      </c>
      <c r="F11" s="17"/>
      <c r="G11" s="17"/>
      <c r="H11" s="17"/>
      <c r="I11" s="14">
        <f t="shared" ref="I11:P11" si="4">2*I6</f>
        <v>13.806484420316004</v>
      </c>
      <c r="J11" s="30">
        <f t="shared" si="4"/>
        <v>15.395903721655374</v>
      </c>
      <c r="K11" s="14">
        <f t="shared" si="4"/>
        <v>17.045042494217292</v>
      </c>
      <c r="L11" s="14">
        <f t="shared" si="4"/>
        <v>18.71868079128976</v>
      </c>
      <c r="M11" s="14">
        <f t="shared" si="4"/>
        <v>20.241688366324766</v>
      </c>
      <c r="N11" s="14">
        <f t="shared" si="4"/>
        <v>21.893410137016865</v>
      </c>
      <c r="O11" s="14">
        <f t="shared" si="4"/>
        <v>23.609905310481206</v>
      </c>
      <c r="P11" s="14">
        <f t="shared" si="4"/>
        <v>25.336244375735085</v>
      </c>
      <c r="Q11" s="48">
        <v>310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 ht="20.65" customHeight="1" thickBot="1" x14ac:dyDescent="0.25">
      <c r="A12" s="34" t="s">
        <v>6</v>
      </c>
      <c r="B12" s="9" t="s">
        <v>7</v>
      </c>
      <c r="C12" s="11">
        <v>315</v>
      </c>
      <c r="D12" s="65"/>
      <c r="E12" s="38">
        <v>630</v>
      </c>
      <c r="F12" s="18"/>
      <c r="G12" s="18"/>
      <c r="H12" s="18"/>
      <c r="I12" s="18"/>
      <c r="J12" s="31">
        <f t="shared" ref="J12:P12" si="5">2*J7</f>
        <v>17.50282202088869</v>
      </c>
      <c r="K12" s="15">
        <f t="shared" si="5"/>
        <v>19.512318438414223</v>
      </c>
      <c r="L12" s="15">
        <f t="shared" si="5"/>
        <v>21.572631906743748</v>
      </c>
      <c r="M12" s="15">
        <f t="shared" si="5"/>
        <v>23.465281422142137</v>
      </c>
      <c r="N12" s="15">
        <f t="shared" si="5"/>
        <v>25.536473583816477</v>
      </c>
      <c r="O12" s="15">
        <f t="shared" si="5"/>
        <v>27.708847204661975</v>
      </c>
      <c r="P12" s="15">
        <f t="shared" si="5"/>
        <v>29.91368682518285</v>
      </c>
      <c r="Q12" s="49">
        <v>350</v>
      </c>
      <c r="R12" s="58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1" ht="20.65" customHeight="1" thickTop="1" thickBot="1" x14ac:dyDescent="0.25">
      <c r="A13" s="35" t="s">
        <v>8</v>
      </c>
      <c r="B13" s="10" t="s">
        <v>9</v>
      </c>
      <c r="C13" s="12">
        <v>250</v>
      </c>
      <c r="D13" s="22">
        <v>3</v>
      </c>
      <c r="E13" s="40">
        <v>750</v>
      </c>
      <c r="F13" s="19"/>
      <c r="G13" s="19"/>
      <c r="H13" s="19"/>
      <c r="I13" s="19"/>
      <c r="J13" s="33"/>
      <c r="K13" s="20"/>
      <c r="L13" s="21">
        <f>3*L5</f>
        <v>24.343335931834176</v>
      </c>
      <c r="M13" s="21">
        <f>3*M5</f>
        <v>26.179938779914941</v>
      </c>
      <c r="N13" s="21">
        <f>3*N5</f>
        <v>28.155105628879717</v>
      </c>
      <c r="O13" s="21">
        <f>3*O5</f>
        <v>30.190263208850126</v>
      </c>
      <c r="P13" s="21">
        <f>3*P5</f>
        <v>32.21998813221466</v>
      </c>
      <c r="Q13" s="50">
        <v>280</v>
      </c>
      <c r="R13" s="59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pans="1:31" ht="20.65" customHeight="1" thickTop="1" x14ac:dyDescent="0.2">
      <c r="A14" s="53" t="s">
        <v>11</v>
      </c>
      <c r="B14" s="10" t="s">
        <v>12</v>
      </c>
      <c r="C14" s="24">
        <v>250</v>
      </c>
      <c r="D14" s="54">
        <v>4</v>
      </c>
      <c r="E14" s="41">
        <v>1000</v>
      </c>
      <c r="F14" s="25"/>
      <c r="G14" s="25"/>
      <c r="H14" s="25"/>
      <c r="I14" s="25"/>
      <c r="J14" s="25"/>
      <c r="K14" s="25"/>
      <c r="L14" s="25"/>
      <c r="M14" s="13">
        <f>4*M5</f>
        <v>34.906585039886586</v>
      </c>
      <c r="N14" s="13">
        <f>4*N5</f>
        <v>37.540140838506289</v>
      </c>
      <c r="O14" s="13">
        <f>4*O5</f>
        <v>40.253684278466835</v>
      </c>
      <c r="P14" s="13">
        <f>4*P5</f>
        <v>42.959984176286213</v>
      </c>
      <c r="Q14" s="51">
        <v>280</v>
      </c>
      <c r="R14" s="59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1" x14ac:dyDescent="0.2">
      <c r="A15" s="60"/>
      <c r="B15" s="61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 x14ac:dyDescent="0.2">
      <c r="A16" s="60"/>
      <c r="B16" s="6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1:31" x14ac:dyDescent="0.2">
      <c r="A17" s="60"/>
      <c r="B17" s="61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1:31" x14ac:dyDescent="0.2">
      <c r="A18" s="60"/>
      <c r="B18" s="61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1:31" x14ac:dyDescent="0.2">
      <c r="A19" s="60"/>
      <c r="B19" s="61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31" x14ac:dyDescent="0.2">
      <c r="A20" s="60"/>
      <c r="B20" s="61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</row>
    <row r="21" spans="1:31" x14ac:dyDescent="0.2">
      <c r="A21" s="60"/>
      <c r="B21" s="61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1" x14ac:dyDescent="0.2">
      <c r="A22" s="60"/>
      <c r="B22" s="61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1:31" x14ac:dyDescent="0.2">
      <c r="A23" s="60"/>
      <c r="B23" s="61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1" x14ac:dyDescent="0.2">
      <c r="A24" s="60"/>
      <c r="B24" s="61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1" x14ac:dyDescent="0.2">
      <c r="A25" s="60"/>
      <c r="B25" s="61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1" x14ac:dyDescent="0.2">
      <c r="A26" s="60"/>
      <c r="B26" s="6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1" x14ac:dyDescent="0.2">
      <c r="A27" s="60"/>
      <c r="B27" s="61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</row>
    <row r="28" spans="1:31" x14ac:dyDescent="0.2">
      <c r="A28" s="60"/>
      <c r="B28" s="61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</row>
    <row r="29" spans="1:31" x14ac:dyDescent="0.2">
      <c r="A29" s="60"/>
      <c r="B29" s="61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</row>
    <row r="30" spans="1:31" x14ac:dyDescent="0.2">
      <c r="A30" s="60"/>
      <c r="B30" s="61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</row>
    <row r="31" spans="1:31" x14ac:dyDescent="0.2">
      <c r="A31" s="60"/>
      <c r="B31" s="61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</row>
    <row r="32" spans="1:31" x14ac:dyDescent="0.2">
      <c r="A32" s="60"/>
      <c r="B32" s="61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</row>
    <row r="33" spans="1:31" x14ac:dyDescent="0.2">
      <c r="A33" s="60"/>
      <c r="B33" s="61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</row>
    <row r="34" spans="1:31" x14ac:dyDescent="0.2">
      <c r="A34" s="60"/>
      <c r="B34" s="61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</row>
    <row r="35" spans="1:31" x14ac:dyDescent="0.2">
      <c r="A35" s="60"/>
      <c r="B35" s="61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</row>
    <row r="36" spans="1:31" x14ac:dyDescent="0.2">
      <c r="A36" s="60"/>
      <c r="B36" s="61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7" spans="1:31" x14ac:dyDescent="0.2">
      <c r="A37" s="62" t="s">
        <v>14</v>
      </c>
      <c r="B37" s="61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</row>
  </sheetData>
  <sheetProtection algorithmName="SHA-512" hashValue="xNENUvyC1l9WOSU5ytW6KYG1cJFr1KAopNSTG9H/o9Y33ZJ5aQ74JN1WWBmMGGsz+P6y6hf6Kos72GbnOZeEVA==" saltValue="o/yUZ82Gjd+oDdXdOdtVBA==" spinCount="100000" sheet="1" objects="1" scenarios="1" selectLockedCells="1"/>
  <mergeCells count="6">
    <mergeCell ref="D8:D12"/>
    <mergeCell ref="E1:P1"/>
    <mergeCell ref="C1:D2"/>
    <mergeCell ref="C3:D7"/>
    <mergeCell ref="A2:B4"/>
    <mergeCell ref="A7:B9"/>
  </mergeCells>
  <conditionalFormatting sqref="F3:P14">
    <cfRule type="cellIs" dxfId="1" priority="1" operator="between">
      <formula>$A$11*0.95</formula>
      <formula>$A$11*1.05</formula>
    </cfRule>
    <cfRule type="cellIs" dxfId="0" priority="2" operator="between">
      <formula>$A$11*0.85</formula>
      <formula>$A$11*1.15</formula>
    </cfRule>
  </conditionalFormatting>
  <pageMargins left="0.78740157480314965" right="0.39370078740157483" top="1.18" bottom="0.39370078740157483" header="0.59055118110236227" footer="0.31496062992125984"/>
  <pageSetup paperSize="9" orientation="landscape" verticalDpi="0" r:id="rId1"/>
  <headerFooter>
    <oddHeader>&amp;L&amp;10&amp;Z&amp;F-&amp;A&amp;R&amp;10&amp;D-&amp;T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ORV_quick</vt:lpstr>
      <vt:lpstr>Aefn</vt:lpstr>
      <vt:lpstr>m3h</vt:lpstr>
      <vt:lpstr>Pa</vt:lpstr>
      <vt:lpstr>ORV_quick!Print_Area</vt:lpstr>
      <vt:lpstr>speed</vt:lpstr>
      <vt:lpstr>z</vt:lpstr>
    </vt:vector>
  </TitlesOfParts>
  <Company>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ORV selection</dc:title>
  <dc:creator>d610bopi;IGZO</dc:creator>
  <cp:lastModifiedBy>Kevin Sreš</cp:lastModifiedBy>
  <cp:lastPrinted>2016-07-06T07:40:32Z</cp:lastPrinted>
  <dcterms:created xsi:type="dcterms:W3CDTF">2013-10-25T06:21:25Z</dcterms:created>
  <dcterms:modified xsi:type="dcterms:W3CDTF">2024-04-18T07:28:12Z</dcterms:modified>
</cp:coreProperties>
</file>